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<sst xmlns="http://schemas.openxmlformats.org/spreadsheetml/2006/main" count="701" uniqueCount="365">
  <si>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</si>
  <si>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</si>
  <si>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</si>
  <si>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</si>
  <si>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</si>
  <si>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</si>
  <si>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</si>
  <si>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</si>
  <si>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</si>
  <si>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</si>
  <si>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</si>
  <si>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</si>
  <si>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</si>
  <si>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</si>
  <si>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</si>
  <si>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</si>
  <si>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</si>
  <si>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</si>
  <si>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</si>
  <si>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</si>
  <si>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</si>
  <si>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</si>
  <si>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</si>
  <si>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</si>
  <si>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</si>
  <si>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</si>
  <si>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</si>
  <si>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</si>
  <si>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</si>
  <si>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</si>
  <si>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</si>
  <si>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</si>
  <si>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</si>
  <si>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</si>
  <si>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</si>
  <si>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</si>
  <si>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</si>
  <si>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</si>
  <si>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</si>
  <si>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</si>
  <si>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</si>
  <si>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</si>
  <si>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</si>
  <si>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</si>
  <si>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</si>
  <si>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</si>
  <si>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</si>
  <si>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</si>
  <si>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</si>
  <si>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</si>
  <si>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</si>
  <si>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</si>
  <si>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</si>
  <si>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</si>
  <si>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</si>
  <si>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</si>
  <si>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</si>
  <si>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</si>
  <si>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</si>
  <si>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</si>
  <si>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</si>
  <si>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</si>
  <si>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</si>
  <si>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</si>
  <si>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</si>
  <si>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</si>
  <si>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</si>
  <si>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</si>
  <si>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</si>
  <si>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</si>
  <si>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</si>
  <si>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</si>
  <si>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</si>
  <si>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</si>
  <si>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</si>
  <si>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</si>
  <si>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</si>
  <si>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</si>
  <si>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</si>
  <si>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</si>
  <si>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</si>
  <si>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</si>
  <si>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</si>
  <si>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</si>
  <si>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</si>
  <si>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</si>
  <si>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</si>
  <si>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</si>
  <si>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</si>
  <si>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</si>
  <si>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</si>
  <si>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</si>
  <si>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</si>
  <si>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</si>
  <si>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</si>
  <si>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</si>
  <si>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</si>
  <si>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</si>
  <si>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</si>
  <si>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</si>
  <si>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</si>
  <si>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</si>
  <si>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</si>
  <si>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</si>
  <si>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</si>
  <si>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</si>
  <si>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</si>
  <si>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</si>
  <si>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</si>
  <si>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</si>
  <si>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</si>
  <si>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</si>
  <si>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</si>
  <si>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</si>
  <si>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</si>
  <si>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</si>
  <si>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</si>
  <si>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</si>
  <si>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</si>
  <si>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</si>
  <si>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</si>
  <si>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</si>
  <si>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</si>
  <si>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</si>
  <si>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</si>
  <si>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</si>
  <si>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</si>
  <si>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</si>
  <si>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</si>
  <si>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</si>
  <si>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</si>
  <si>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</si>
  <si>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</si>
  <si>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</si>
  <si>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</si>
  <si>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</si>
  <si>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</si>
  <si>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</si>
  <si>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</si>
  <si>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</si>
  <si>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</si>
  <si>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</si>
  <si>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</si>
  <si>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</si>
  <si>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</si>
  <si>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</si>
  <si>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</si>
  <si>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</si>
  <si>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</si>
  <si>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</si>
  <si>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</si>
  <si>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</si>
  <si>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</si>
  <si>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</si>
  <si>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</si>
  <si>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</si>
  <si>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</si>
  <si>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</si>
  <si>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</si>
  <si>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</si>
  <si>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</si>
  <si>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</si>
  <si>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</si>
  <si>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</si>
  <si>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</si>
  <si>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</si>
  <si>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</si>
  <si>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</si>
  <si>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</si>
  <si>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</si>
  <si>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</si>
  <si>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</si>
  <si>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</si>
  <si>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</si>
  <si>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</si>
  <si>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</si>
  <si>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</si>
  <si>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</si>
  <si>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</si>
  <si>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</si>
  <si>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</si>
  <si>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</si>
  <si>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</si>
  <si>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</si>
  <si>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</si>
  <si>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</si>
  <si>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</si>
  <si>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</si>
  <si>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</si>
  <si>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</si>
  <si>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</si>
  <si>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</si>
  <si>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</si>
  <si>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</si>
  <si>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</si>
  <si>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</si>
  <si>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</si>
  <si>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</si>
  <si>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</si>
  <si>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</si>
  <si>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</si>
  <si>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</si>
  <si>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</si>
  <si>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</si>
  <si>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</si>
  <si>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</si>
  <si>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</si>
  <si>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</si>
  <si>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</si>
  <si>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</si>
  <si>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</si>
  <si>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</si>
  <si>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</si>
  <si>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</si>
  <si>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</si>
  <si>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</si>
  <si>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</si>
  <si>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</si>
  <si>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</si>
  <si>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</si>
  <si>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</si>
  <si>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</si>
  <si>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</si>
  <si>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</si>
  <si>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</si>
  <si>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</si>
  <si>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</si>
  <si>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</si>
  <si>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</si>
  <si>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</si>
  <si>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</si>
  <si>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</si>
  <si>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</si>
  <si>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</si>
  <si>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</si>
  <si>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</si>
  <si>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</si>
  <si>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</si>
  <si>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</si>
  <si>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</si>
  <si>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</si>
  <si>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</si>
  <si>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</si>
  <si>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</si>
  <si>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</si>
  <si>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</si>
  <si>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</si>
  <si>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</si>
  <si>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</si>
  <si>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</si>
  <si>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</si>
  <si>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</si>
  <si>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</si>
  <si>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</si>
  <si>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</si>
  <si>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</si>
  <si>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</si>
  <si>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</si>
  <si>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</si>
  <si>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</si>
  <si>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</si>
  <si>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</si>
  <si>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</si>
  <si>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</si>
  <si>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</si>
  <si>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</si>
  <si>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</si>
  <si>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</si>
  <si>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</si>
  <si>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</si>
  <si>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</si>
  <si>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</si>
  <si>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</si>
  <si>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</si>
  <si>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</si>
  <si>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</si>
  <si>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</si>
  <si>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</si>
  <si>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</si>
  <si>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</si>
  <si>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</si>
  <si>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</si>
  <si>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</si>
  <si>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</si>
  <si>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</si>
  <si>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</si>
  <si>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</si>
  <si>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</si>
  <si>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</si>
  <si>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</si>
  <si>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</si>
  <si>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</si>
  <si>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</si>
  <si>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</si>
  <si>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</si>
  <si>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</si>
  <si>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</si>
  <si>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</si>
  <si>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</si>
  <si>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</si>
  <si>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</si>
  <si>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</si>
  <si>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</si>
  <si>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</si>
  <si>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</si>
  <si>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</si>
  <si>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</si>
  <si>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</si>
  <si>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</si>
  <si>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</si>
  <si>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</si>
  <si>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</si>
  <si>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</si>
  <si>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</si>
  <si>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</si>
  <si>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</si>
  <si>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</si>
  <si>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</si>
  <si>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</si>
  <si>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</si>
  <si>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</si>
  <si>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</si>
  <si>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</si>
  <si>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</si>
  <si>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</si>
  <si>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</si>
  <si>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</si>
  <si>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</si>
  <si>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</si>
  <si>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</si>
  <si>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</si>
  <si>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</si>
  <si>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</si>
  <si>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</si>
  <si>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</si>
  <si>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</si>
  <si>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</si>
  <si>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</si>
  <si>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</si>
  <si>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</si>
  <si>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</si>
  <si>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</si>
  <si>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</si>
  <si>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</si>
  <si>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</si>
  <si>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</si>
  <si>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</si>
  <si>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</si>
  <si>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</si>
  <si>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</si>
  <si>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</si>
  <si>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</si>
  <si>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</si>
  <si>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</si>
  <si>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</si>
  <si>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</si>
  <si>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</si>
  <si>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</si>
  <si>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</si>
  <si>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</si>
  <si>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</si>
  <si>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</si>
  <si>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</si>
  <si>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 xml:space="preserve">     на  "06"  жовтня  2020 р.</t>
  </si>
  <si>
    <r>
      <t>"</t>
    </r>
    <r>
      <rPr>
        <u val="single"/>
        <sz val="20"/>
        <rFont val="Arial Cyr"/>
        <family val="0"/>
      </rPr>
      <t xml:space="preserve">     05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</si>
</sst>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8.emf" /><Relationship Id="rId3" Type="http://schemas.openxmlformats.org/officeDocument/2006/relationships/image" Target="../media/image26.emf" /><Relationship Id="rId4" Type="http://schemas.openxmlformats.org/officeDocument/2006/relationships/image" Target="../media/image25.emf" /><Relationship Id="rId5" Type="http://schemas.openxmlformats.org/officeDocument/2006/relationships/image" Target="../media/image24.emf" /><Relationship Id="rId6" Type="http://schemas.openxmlformats.org/officeDocument/2006/relationships/image" Target="../media/image23.emf" /><Relationship Id="rId7" Type="http://schemas.openxmlformats.org/officeDocument/2006/relationships/image" Target="../media/image17.emf" /><Relationship Id="rId8" Type="http://schemas.openxmlformats.org/officeDocument/2006/relationships/image" Target="../media/image21.emf" /><Relationship Id="rId9" Type="http://schemas.openxmlformats.org/officeDocument/2006/relationships/image" Target="../media/image22.emf" /><Relationship Id="rId10" Type="http://schemas.openxmlformats.org/officeDocument/2006/relationships/image" Target="../media/image27.emf" /><Relationship Id="rId11" Type="http://schemas.openxmlformats.org/officeDocument/2006/relationships/image" Target="../media/image28.emf" /><Relationship Id="rId12" Type="http://schemas.openxmlformats.org/officeDocument/2006/relationships/image" Target="../media/image37.emf" /><Relationship Id="rId13" Type="http://schemas.openxmlformats.org/officeDocument/2006/relationships/image" Target="../media/image36.emf" /><Relationship Id="rId14" Type="http://schemas.openxmlformats.org/officeDocument/2006/relationships/image" Target="../media/image35.emf" /><Relationship Id="rId15" Type="http://schemas.openxmlformats.org/officeDocument/2006/relationships/image" Target="../media/image19.emf" /><Relationship Id="rId16" Type="http://schemas.openxmlformats.org/officeDocument/2006/relationships/image" Target="../media/image34.emf" /><Relationship Id="rId17" Type="http://schemas.openxmlformats.org/officeDocument/2006/relationships/image" Target="../media/image33.emf" /><Relationship Id="rId18" Type="http://schemas.openxmlformats.org/officeDocument/2006/relationships/image" Target="../media/image32.emf" /><Relationship Id="rId19" Type="http://schemas.openxmlformats.org/officeDocument/2006/relationships/image" Target="../media/image31.emf" /><Relationship Id="rId20" Type="http://schemas.openxmlformats.org/officeDocument/2006/relationships/image" Target="../media/image30.emf" /><Relationship Id="rId21" Type="http://schemas.openxmlformats.org/officeDocument/2006/relationships/image" Target="../media/image29.emf" /><Relationship Id="rId2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476250</xdr:colOff>
      <xdr:row>0</xdr:row>
      <xdr:rowOff>0</xdr:rowOff>
    </xdr:from>
    <xdr:to>
      <xdr:col>34</xdr:col>
      <xdr:colOff>457200</xdr:colOff>
      <xdr:row>7</xdr:row>
      <xdr:rowOff>228600</xdr:rowOff>
    </xdr:to>
    <xdr:pic>
      <xdr:nvPicPr>
        <xdr:cNvPr id="4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0" y="0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18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17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zoomScale="50" zoomScaleNormal="50" zoomScaleSheetLayoutView="40" zoomScalePageLayoutView="40" workbookViewId="0" topLeftCell="O1">
      <selection activeCell="AH1" sqref="AH1:AN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172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183</v>
      </c>
      <c r="AI1" s="301"/>
      <c r="AJ1" s="301"/>
      <c r="AK1" s="301"/>
      <c r="AL1" s="301"/>
      <c r="AM1" s="301"/>
      <c r="AN1" s="301"/>
      <c r="AQ1" s="61"/>
      <c r="AR1" s="61" t="s">
        <v>14</v>
      </c>
      <c r="AS1" s="61" t="s">
        <v>7</v>
      </c>
      <c r="AT1" s="61" t="s">
        <v>15</v>
      </c>
      <c r="AU1" s="61" t="s">
        <v>256</v>
      </c>
      <c r="AV1" s="61" t="s">
        <v>16</v>
      </c>
      <c r="AW1" s="61" t="s">
        <v>4</v>
      </c>
      <c r="AX1" s="61" t="s">
        <v>18</v>
      </c>
      <c r="AY1" s="61" t="s">
        <v>257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135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333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243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336</v>
      </c>
      <c r="CI1" s="61" t="s">
        <v>48</v>
      </c>
      <c r="CJ1" s="61" t="s">
        <v>49</v>
      </c>
      <c r="CK1" s="61" t="s">
        <v>337</v>
      </c>
      <c r="CL1" s="61" t="s">
        <v>75</v>
      </c>
      <c r="CM1" s="61" t="s">
        <v>51</v>
      </c>
      <c r="CN1" s="61" t="s">
        <v>360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355</v>
      </c>
      <c r="CT1" s="61" t="s">
        <v>350</v>
      </c>
      <c r="CU1" s="61" t="s">
        <v>327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316</v>
      </c>
      <c r="DE1" s="61" t="s">
        <v>76</v>
      </c>
      <c r="DF1" s="61" t="s">
        <v>84</v>
      </c>
      <c r="DG1" s="61" t="s">
        <v>353</v>
      </c>
      <c r="DH1" s="61" t="s">
        <v>104</v>
      </c>
      <c r="DI1" s="61" t="s">
        <v>116</v>
      </c>
      <c r="DJ1" s="61" t="s">
        <v>151</v>
      </c>
      <c r="DK1" s="61" t="s">
        <v>123</v>
      </c>
      <c r="DL1" s="61" t="s">
        <v>139</v>
      </c>
      <c r="DM1" s="61" t="s">
        <v>351</v>
      </c>
      <c r="DN1" s="61" t="s">
        <v>323</v>
      </c>
      <c r="DO1" s="61" t="s">
        <v>287</v>
      </c>
      <c r="DP1" s="61" t="s">
        <v>107</v>
      </c>
      <c r="DQ1" s="61" t="s">
        <v>315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255</v>
      </c>
      <c r="DY1" s="61" t="s">
        <v>289</v>
      </c>
    </row>
    <row r="2" spans="1:128" ht="21" customHeight="1">
      <c r="A2" s="294" t="s">
        <v>170</v>
      </c>
      <c r="B2" s="295"/>
      <c r="C2" s="228" t="s">
        <v>171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184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194</v>
      </c>
      <c r="G4" s="228"/>
      <c r="H4" s="228" t="s">
        <v>195</v>
      </c>
      <c r="I4" s="228"/>
      <c r="J4" s="228"/>
      <c r="K4" s="228" t="s">
        <v>196</v>
      </c>
      <c r="L4" s="228"/>
      <c r="M4" s="228"/>
      <c r="N4" s="228" t="s">
        <v>197</v>
      </c>
      <c r="O4" s="228"/>
      <c r="P4" s="228"/>
      <c r="Q4" s="228"/>
      <c r="R4" s="228"/>
      <c r="S4" s="228"/>
      <c r="T4" s="6"/>
      <c r="U4" s="291" t="s">
        <v>173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322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191</v>
      </c>
      <c r="D6" s="278"/>
      <c r="E6" s="278"/>
      <c r="F6" s="279">
        <f>AVERAGE(завтракл,обідл,ужинл)</f>
        <v>35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363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364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71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192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308</v>
      </c>
      <c r="Y9" s="292"/>
      <c r="Z9" s="292"/>
      <c r="AA9" s="292"/>
      <c r="AB9" s="292"/>
      <c r="AC9" s="292"/>
      <c r="AD9" s="6"/>
      <c r="AE9" s="300" t="s">
        <v>189</v>
      </c>
      <c r="AF9" s="300"/>
      <c r="AG9" s="300" t="s">
        <v>188</v>
      </c>
      <c r="AH9" s="300"/>
      <c r="AI9" s="300" t="s">
        <v>187</v>
      </c>
      <c r="AJ9" s="300"/>
      <c r="AK9" s="300" t="s">
        <v>186</v>
      </c>
      <c r="AL9" s="300"/>
      <c r="AM9" s="300" t="s">
        <v>185</v>
      </c>
      <c r="AN9" s="300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193</v>
      </c>
      <c r="D13" s="219"/>
      <c r="E13" s="219"/>
      <c r="F13" s="285">
        <f>AM181/сред</f>
        <v>85.17579999999998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179</v>
      </c>
      <c r="B18" s="197"/>
      <c r="C18" s="187"/>
      <c r="D18" s="187"/>
      <c r="E18" s="188"/>
      <c r="F18" s="198" t="s">
        <v>180</v>
      </c>
      <c r="G18" s="288" t="s">
        <v>202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290</v>
      </c>
      <c r="AJ18" s="182"/>
      <c r="AK18" s="186" t="s">
        <v>190</v>
      </c>
      <c r="AL18" s="187"/>
      <c r="AM18" s="187"/>
      <c r="AN18" s="188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178</v>
      </c>
      <c r="B19" s="202"/>
      <c r="C19" s="202"/>
      <c r="D19" s="202"/>
      <c r="E19" s="203"/>
      <c r="F19" s="199"/>
      <c r="G19" s="213" t="s">
        <v>174</v>
      </c>
      <c r="H19" s="214"/>
      <c r="I19" s="214"/>
      <c r="J19" s="214"/>
      <c r="K19" s="214"/>
      <c r="L19" s="214"/>
      <c r="M19" s="214"/>
      <c r="N19" s="215"/>
      <c r="O19" s="213" t="s">
        <v>175</v>
      </c>
      <c r="P19" s="214"/>
      <c r="Q19" s="214"/>
      <c r="R19" s="214"/>
      <c r="S19" s="214"/>
      <c r="T19" s="214"/>
      <c r="U19" s="214"/>
      <c r="V19" s="215"/>
      <c r="W19" s="287" t="s">
        <v>176</v>
      </c>
      <c r="X19" s="287"/>
      <c r="Y19" s="287"/>
      <c r="Z19" s="214" t="s">
        <v>177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122</v>
      </c>
      <c r="H21" s="110" t="s">
        <v>100</v>
      </c>
      <c r="I21" s="110" t="s">
        <v>166</v>
      </c>
      <c r="J21" s="111" t="s">
        <v>167</v>
      </c>
      <c r="K21" s="67" t="s">
        <v>12</v>
      </c>
      <c r="L21" s="67" t="s">
        <v>97</v>
      </c>
      <c r="M21" s="67" t="s">
        <v>108</v>
      </c>
      <c r="N21" s="76"/>
      <c r="O21" s="68" t="s">
        <v>68</v>
      </c>
      <c r="P21" s="67" t="s">
        <v>142</v>
      </c>
      <c r="Q21" s="68" t="s">
        <v>314</v>
      </c>
      <c r="R21" s="67" t="s">
        <v>288</v>
      </c>
      <c r="S21" s="67" t="s">
        <v>12</v>
      </c>
      <c r="T21" s="67"/>
      <c r="U21" s="67"/>
      <c r="V21" s="67"/>
      <c r="W21" s="67" t="s">
        <v>286</v>
      </c>
      <c r="X21" s="67" t="s">
        <v>9</v>
      </c>
      <c r="Y21" s="76"/>
      <c r="Z21" s="68" t="s">
        <v>325</v>
      </c>
      <c r="AA21" s="67" t="s">
        <v>114</v>
      </c>
      <c r="AB21" s="67" t="s">
        <v>346</v>
      </c>
      <c r="AC21" s="67" t="s">
        <v>11</v>
      </c>
      <c r="AD21" s="67" t="s">
        <v>12</v>
      </c>
      <c r="AE21" s="67" t="s">
        <v>111</v>
      </c>
      <c r="AF21" s="67"/>
      <c r="AG21" s="76"/>
      <c r="AH21" s="146"/>
      <c r="AI21" s="177"/>
      <c r="AJ21" s="185"/>
      <c r="AK21" s="177" t="s">
        <v>291</v>
      </c>
      <c r="AL21" s="178"/>
      <c r="AM21" s="102" t="s">
        <v>292</v>
      </c>
      <c r="AN21" s="103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181</v>
      </c>
      <c r="B23" s="210"/>
      <c r="C23" s="210"/>
      <c r="D23" s="210"/>
      <c r="E23" s="210"/>
      <c r="F23" s="66" t="s">
        <v>1</v>
      </c>
      <c r="G23" s="89">
        <v>35</v>
      </c>
      <c r="H23" s="20">
        <f>G23</f>
        <v>35</v>
      </c>
      <c r="I23" s="20">
        <f>G23</f>
        <v>35</v>
      </c>
      <c r="J23" s="20">
        <f>G23</f>
        <v>35</v>
      </c>
      <c r="K23" s="20">
        <f>G23</f>
        <v>35</v>
      </c>
      <c r="L23" s="20">
        <f>G23</f>
        <v>35</v>
      </c>
      <c r="M23" s="20">
        <f>G23</f>
        <v>35</v>
      </c>
      <c r="N23" s="70">
        <f>G23</f>
        <v>35</v>
      </c>
      <c r="O23" s="21">
        <v>35</v>
      </c>
      <c r="P23" s="20">
        <f aca="true" t="shared" si="0" ref="P23:V23">O23</f>
        <v>35</v>
      </c>
      <c r="Q23" s="21">
        <f t="shared" si="0"/>
        <v>35</v>
      </c>
      <c r="R23" s="20">
        <f t="shared" si="0"/>
        <v>35</v>
      </c>
      <c r="S23" s="20">
        <f t="shared" si="0"/>
        <v>35</v>
      </c>
      <c r="T23" s="20">
        <f t="shared" si="0"/>
        <v>35</v>
      </c>
      <c r="U23" s="20">
        <f t="shared" si="0"/>
        <v>35</v>
      </c>
      <c r="V23" s="20">
        <f t="shared" si="0"/>
        <v>35</v>
      </c>
      <c r="W23" s="20">
        <v>35</v>
      </c>
      <c r="X23" s="20">
        <f>W23</f>
        <v>35</v>
      </c>
      <c r="Y23" s="70">
        <f>X23</f>
        <v>35</v>
      </c>
      <c r="Z23" s="21">
        <v>35</v>
      </c>
      <c r="AA23" s="20">
        <f>Z23</f>
        <v>35</v>
      </c>
      <c r="AB23" s="20">
        <f aca="true" t="shared" si="1" ref="AB23:AG23">AA23</f>
        <v>35</v>
      </c>
      <c r="AC23" s="20">
        <f t="shared" si="1"/>
        <v>35</v>
      </c>
      <c r="AD23" s="20">
        <f t="shared" si="1"/>
        <v>35</v>
      </c>
      <c r="AE23" s="20">
        <f t="shared" si="1"/>
        <v>35</v>
      </c>
      <c r="AF23" s="20">
        <f t="shared" si="1"/>
        <v>35</v>
      </c>
      <c r="AG23" s="70">
        <f t="shared" si="1"/>
        <v>35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182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260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90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80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136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14</v>
      </c>
      <c r="B25" s="195"/>
      <c r="C25" s="195"/>
      <c r="D25" s="195"/>
      <c r="E25" s="196"/>
      <c r="F25" s="83" t="s">
        <v>198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199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198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199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15</v>
      </c>
      <c r="B29" s="264"/>
      <c r="C29" s="264"/>
      <c r="D29" s="264"/>
      <c r="E29" s="265"/>
      <c r="F29" s="83" t="s">
        <v>198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v>135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0.13499999999999998</v>
      </c>
      <c r="AJ29" s="168"/>
      <c r="AK29" s="163">
        <f>SUM(G30:AG30)</f>
        <v>4.725</v>
      </c>
      <c r="AL29" s="164"/>
      <c r="AM29" s="156">
        <f>IF(AK29=0,0,AT117)</f>
        <v>63.9</v>
      </c>
      <c r="AN29" s="158">
        <f>AK29*AM29</f>
        <v>301.92749999999995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199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  <v>4.725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256</v>
      </c>
      <c r="B31" s="195"/>
      <c r="C31" s="195"/>
      <c r="D31" s="195"/>
      <c r="E31" s="196"/>
      <c r="F31" s="83" t="s">
        <v>198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199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16</v>
      </c>
      <c r="B33" s="195"/>
      <c r="C33" s="195"/>
      <c r="D33" s="195"/>
      <c r="E33" s="196"/>
      <c r="F33" s="83" t="s">
        <v>198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</v>
      </c>
      <c r="AJ33" s="168"/>
      <c r="AK33" s="163">
        <f>SUM(G34:AG34)</f>
        <v>0</v>
      </c>
      <c r="AL33" s="164"/>
      <c r="AM33" s="156">
        <f>IF(AK33=0,0,AV117)</f>
        <v>0</v>
      </c>
      <c r="AN33" s="158">
        <f>AK33*AM33</f>
        <v>0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199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198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199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18</v>
      </c>
      <c r="B37" s="195"/>
      <c r="C37" s="195"/>
      <c r="D37" s="195"/>
      <c r="E37" s="196"/>
      <c r="F37" s="83" t="s">
        <v>198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0.12000000000000001</v>
      </c>
      <c r="AJ37" s="168"/>
      <c r="AK37" s="163">
        <f>SUM(G38:AG38)</f>
        <v>4.2</v>
      </c>
      <c r="AL37" s="164"/>
      <c r="AM37" s="156">
        <f>IF(AK37=0,0,AX117)</f>
        <v>85</v>
      </c>
      <c r="AN37" s="158">
        <f>AK37*AM37</f>
        <v>357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199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4.2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257</v>
      </c>
      <c r="B39" s="195"/>
      <c r="C39" s="195"/>
      <c r="D39" s="195"/>
      <c r="E39" s="196"/>
      <c r="F39" s="83" t="s">
        <v>198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199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19</v>
      </c>
      <c r="B41" s="195"/>
      <c r="C41" s="195"/>
      <c r="D41" s="195"/>
      <c r="E41" s="196"/>
      <c r="F41" s="83" t="s">
        <v>198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8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5</v>
      </c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0.05000000000000001</v>
      </c>
      <c r="AJ41" s="168"/>
      <c r="AK41" s="163">
        <f>SUM(G42:AG42)</f>
        <v>1.7500000000000002</v>
      </c>
      <c r="AL41" s="164"/>
      <c r="AM41" s="156">
        <f>IF(AK41=0,0,AZ117)</f>
        <v>205.5</v>
      </c>
      <c r="AN41" s="158">
        <f>AK41*AM41</f>
        <v>359.62500000000006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199</v>
      </c>
      <c r="G42" s="92">
        <f aca="true" t="shared" si="26" ref="G42:N42">IF(G41=0,"",завтракл*G41/1000)</f>
        <v>0.245</v>
      </c>
      <c r="H42" s="47">
        <f t="shared" si="26"/>
      </c>
      <c r="I42" s="46">
        <f t="shared" si="26"/>
        <v>0.7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0.28</v>
      </c>
      <c r="P42" s="46">
        <f t="shared" si="27"/>
        <v>0.175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0.175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0.175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20</v>
      </c>
      <c r="B43" s="195"/>
      <c r="C43" s="195"/>
      <c r="D43" s="195"/>
      <c r="E43" s="196"/>
      <c r="F43" s="83" t="s">
        <v>198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199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198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199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21</v>
      </c>
      <c r="B47" s="195"/>
      <c r="C47" s="195"/>
      <c r="D47" s="195"/>
      <c r="E47" s="196"/>
      <c r="F47" s="83" t="s">
        <v>198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4</v>
      </c>
      <c r="P47" s="28">
        <v>2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v>3</v>
      </c>
      <c r="AA47" s="29">
        <v>2</v>
      </c>
      <c r="AB47" s="28">
        <f>VLOOKUP(ужин3,таб,13,FALSE)</f>
        <v>5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</v>
      </c>
      <c r="AJ47" s="168"/>
      <c r="AK47" s="163">
        <f>SUM(G48:AG48)</f>
        <v>0.7</v>
      </c>
      <c r="AL47" s="164"/>
      <c r="AM47" s="156">
        <f>IF(AK47=0,0,BC117)</f>
        <v>33.6</v>
      </c>
      <c r="AN47" s="158">
        <f>AK47*AM47</f>
        <v>23.52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199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0.14</v>
      </c>
      <c r="P48" s="46">
        <f t="shared" si="36"/>
        <v>0.07</v>
      </c>
      <c r="Q48" s="47">
        <f t="shared" si="36"/>
        <v>0.07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0.07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0.105</v>
      </c>
      <c r="AA48" s="47">
        <f t="shared" si="37"/>
        <v>0.07</v>
      </c>
      <c r="AB48" s="46">
        <f t="shared" si="37"/>
        <v>0.175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323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22</v>
      </c>
      <c r="B49" s="195"/>
      <c r="C49" s="195"/>
      <c r="D49" s="195"/>
      <c r="E49" s="196"/>
      <c r="F49" s="83" t="s">
        <v>198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0.24499999999999997</v>
      </c>
      <c r="AJ49" s="168"/>
      <c r="AK49" s="163">
        <f>SUM(G50:AG50)</f>
        <v>8.575</v>
      </c>
      <c r="AL49" s="164"/>
      <c r="AM49" s="156">
        <f>IF(AK49=0,0,BD117)</f>
        <v>25.6</v>
      </c>
      <c r="AN49" s="158">
        <f>AK49*AM49</f>
        <v>219.51999999999998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199</v>
      </c>
      <c r="G50" s="93">
        <f aca="true" t="shared" si="38" ref="G50:N50">IF(G49=0,"",завтракл*G49/1000)</f>
        <v>5.075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3.5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23</v>
      </c>
      <c r="B51" s="195"/>
      <c r="C51" s="195"/>
      <c r="D51" s="195"/>
      <c r="E51" s="196"/>
      <c r="F51" s="83" t="s">
        <v>198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199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24</v>
      </c>
      <c r="B53" s="264"/>
      <c r="C53" s="264"/>
      <c r="D53" s="264"/>
      <c r="E53" s="265"/>
      <c r="F53" s="83" t="s">
        <v>198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0.20800000000000002</v>
      </c>
      <c r="AJ53" s="168"/>
      <c r="AK53" s="163">
        <f>SUM(G54:AG54)</f>
        <v>7.28</v>
      </c>
      <c r="AL53" s="164"/>
      <c r="AM53" s="156">
        <f>IF(AK53=0,0,BF117)</f>
        <v>27.9</v>
      </c>
      <c r="AN53" s="158">
        <f>AK53*AM53</f>
        <v>203.112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199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7.28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25</v>
      </c>
      <c r="B55" s="195"/>
      <c r="C55" s="195"/>
      <c r="D55" s="195"/>
      <c r="E55" s="196"/>
      <c r="F55" s="83" t="s">
        <v>198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v>25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0.025</v>
      </c>
      <c r="AJ55" s="168"/>
      <c r="AK55" s="163">
        <f>SUM(G56:AG56)</f>
        <v>0.875</v>
      </c>
      <c r="AL55" s="164"/>
      <c r="AM55" s="156">
        <f>IF(AK55=0,0,BG117)</f>
        <v>67.2</v>
      </c>
      <c r="AN55" s="158">
        <f>AK55*AM55</f>
        <v>58.800000000000004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199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  <v>0.875</v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26</v>
      </c>
      <c r="B57" s="264"/>
      <c r="C57" s="264"/>
      <c r="D57" s="264"/>
      <c r="E57" s="265"/>
      <c r="F57" s="83" t="s">
        <v>198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</v>
      </c>
      <c r="AJ57" s="168"/>
      <c r="AK57" s="163">
        <f>SUM(G58:AG58)</f>
        <v>0</v>
      </c>
      <c r="AL57" s="164"/>
      <c r="AM57" s="156">
        <f>IF(AK57=0,0,BH117)</f>
        <v>0</v>
      </c>
      <c r="AN57" s="158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199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27</v>
      </c>
      <c r="B59" s="195"/>
      <c r="C59" s="195"/>
      <c r="D59" s="195"/>
      <c r="E59" s="196"/>
      <c r="F59" s="83" t="s">
        <v>198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0.7</v>
      </c>
      <c r="AL59" s="164"/>
      <c r="AM59" s="156">
        <f>IF(AK59=0,0,BI117)</f>
        <v>209</v>
      </c>
      <c r="AN59" s="158">
        <f>AK59*AM59</f>
        <v>146.29999999999998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199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28</v>
      </c>
      <c r="B61" s="195"/>
      <c r="C61" s="195"/>
      <c r="D61" s="195"/>
      <c r="E61" s="196"/>
      <c r="F61" s="83" t="s">
        <v>203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1.2</v>
      </c>
      <c r="AJ61" s="168"/>
      <c r="AK61" s="169">
        <f>SUM(G62:AG62)</f>
        <v>42</v>
      </c>
      <c r="AL61" s="170"/>
      <c r="AM61" s="156">
        <f>IF(AK61=0,0,BJ117)</f>
        <v>2.1</v>
      </c>
      <c r="AN61" s="158">
        <f>AK61*AM61</f>
        <v>88.2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203</v>
      </c>
      <c r="G62" s="95">
        <f aca="true" t="shared" si="56" ref="G62:L62">IF(G61=0,"",завтракл*G61)</f>
      </c>
      <c r="H62" s="25">
        <f t="shared" si="56"/>
        <v>35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3.5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3.5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29</v>
      </c>
      <c r="B63" s="264"/>
      <c r="C63" s="264"/>
      <c r="D63" s="264"/>
      <c r="E63" s="265"/>
      <c r="F63" s="83" t="s">
        <v>198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</v>
      </c>
      <c r="AJ63" s="168"/>
      <c r="AK63" s="163">
        <f>SUM(G64:AG64)</f>
        <v>0</v>
      </c>
      <c r="AL63" s="164"/>
      <c r="AM63" s="156">
        <f>IF(AK63=0,0,BK117)</f>
        <v>0</v>
      </c>
      <c r="AN63" s="158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199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297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135</v>
      </c>
      <c r="B65" s="195"/>
      <c r="C65" s="195"/>
      <c r="D65" s="195"/>
      <c r="E65" s="196"/>
      <c r="F65" s="83" t="s">
        <v>198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2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0.065</v>
      </c>
      <c r="AJ65" s="168"/>
      <c r="AK65" s="163">
        <f>SUM(G66:AG66)</f>
        <v>2.275</v>
      </c>
      <c r="AL65" s="164"/>
      <c r="AM65" s="156">
        <f>IF(AK65=0,0,BL117)</f>
        <v>10.6</v>
      </c>
      <c r="AN65" s="158">
        <f>AK65*AM65</f>
        <v>24.115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199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0.105</v>
      </c>
      <c r="P66" s="46">
        <f t="shared" si="63"/>
        <v>0.07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2.1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300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30</v>
      </c>
      <c r="B67" s="264"/>
      <c r="C67" s="264"/>
      <c r="D67" s="264"/>
      <c r="E67" s="265"/>
      <c r="F67" s="83" t="s">
        <v>198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0.008</v>
      </c>
      <c r="AJ67" s="168"/>
      <c r="AK67" s="163">
        <f>SUM(G68:AG68)</f>
        <v>0.28</v>
      </c>
      <c r="AL67" s="164"/>
      <c r="AM67" s="156">
        <f>IF(AK67=0,0,BM117)</f>
        <v>75.5</v>
      </c>
      <c r="AN67" s="158">
        <f>AK67*AM67</f>
        <v>21.14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199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0.28</v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31</v>
      </c>
      <c r="B69" s="195"/>
      <c r="C69" s="195"/>
      <c r="D69" s="195"/>
      <c r="E69" s="196"/>
      <c r="F69" s="83" t="s">
        <v>198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</v>
      </c>
      <c r="AJ69" s="168"/>
      <c r="AK69" s="163">
        <f>SUM(G70:AG70)</f>
        <v>0</v>
      </c>
      <c r="AL69" s="164"/>
      <c r="AM69" s="156">
        <f>IF(AK69=0,0,BN117)</f>
        <v>0</v>
      </c>
      <c r="AN69" s="158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199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32</v>
      </c>
      <c r="B71" s="264"/>
      <c r="C71" s="264"/>
      <c r="D71" s="264"/>
      <c r="E71" s="265"/>
      <c r="F71" s="83" t="s">
        <v>198</v>
      </c>
      <c r="G71" s="94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0.045</v>
      </c>
      <c r="AJ71" s="168"/>
      <c r="AK71" s="163">
        <f>SUM(G72:AG72)</f>
        <v>1.575</v>
      </c>
      <c r="AL71" s="164"/>
      <c r="AM71" s="156">
        <f>IF(AK71=0,0,BO117)</f>
        <v>14.2</v>
      </c>
      <c r="AN71" s="158">
        <f>AK71*AM71</f>
        <v>22.365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199</v>
      </c>
      <c r="G72" s="93">
        <f aca="true" t="shared" si="71" ref="G72:N72">IF(G71=0,"",завтракл*G71/1000)</f>
        <v>1.575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36</v>
      </c>
      <c r="B73" s="195"/>
      <c r="C73" s="195"/>
      <c r="D73" s="195"/>
      <c r="E73" s="196"/>
      <c r="F73" s="83" t="s">
        <v>198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199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152</v>
      </c>
      <c r="B75" s="195"/>
      <c r="C75" s="195"/>
      <c r="D75" s="195"/>
      <c r="E75" s="196"/>
      <c r="F75" s="83" t="s">
        <v>198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199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153</v>
      </c>
      <c r="B77" s="264"/>
      <c r="C77" s="264"/>
      <c r="D77" s="264"/>
      <c r="E77" s="265"/>
      <c r="F77" s="83" t="s">
        <v>198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199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154</v>
      </c>
      <c r="B79" s="195"/>
      <c r="C79" s="195"/>
      <c r="D79" s="195"/>
      <c r="E79" s="196"/>
      <c r="F79" s="83" t="s">
        <v>198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199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33</v>
      </c>
      <c r="B81" s="264"/>
      <c r="C81" s="264"/>
      <c r="D81" s="264"/>
      <c r="E81" s="265"/>
      <c r="F81" s="83" t="s">
        <v>198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199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35</v>
      </c>
      <c r="B83" s="195"/>
      <c r="C83" s="195"/>
      <c r="D83" s="195"/>
      <c r="E83" s="196"/>
      <c r="F83" s="83" t="s">
        <v>198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</v>
      </c>
      <c r="AJ83" s="168"/>
      <c r="AK83" s="163">
        <f>SUM(G84:AG84)</f>
        <v>0</v>
      </c>
      <c r="AL83" s="164"/>
      <c r="AM83" s="156">
        <f>IF(AK83=0,0,BR117)</f>
        <v>0</v>
      </c>
      <c r="AN83" s="158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199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34</v>
      </c>
      <c r="B85" s="264"/>
      <c r="C85" s="264"/>
      <c r="D85" s="264"/>
      <c r="E85" s="265"/>
      <c r="F85" s="83" t="s">
        <v>198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</v>
      </c>
      <c r="AJ85" s="168"/>
      <c r="AK85" s="163">
        <f>SUM(G86:AG86)</f>
        <v>0</v>
      </c>
      <c r="AL85" s="164"/>
      <c r="AM85" s="156">
        <f>IF(AK85=0,0,BS117)</f>
        <v>0</v>
      </c>
      <c r="AN85" s="158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199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334</v>
      </c>
      <c r="B87" s="195"/>
      <c r="C87" s="195"/>
      <c r="D87" s="195"/>
      <c r="E87" s="196"/>
      <c r="F87" s="83" t="s">
        <v>198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199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198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199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353</v>
      </c>
      <c r="B93" s="195"/>
      <c r="C93" s="195"/>
      <c r="D93" s="195"/>
      <c r="E93" s="196"/>
      <c r="F93" s="83" t="s">
        <v>198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199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264</v>
      </c>
      <c r="B95" s="264"/>
      <c r="C95" s="264"/>
      <c r="D95" s="264"/>
      <c r="E95" s="265"/>
      <c r="F95" s="83" t="s">
        <v>198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199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37</v>
      </c>
      <c r="B97" s="195"/>
      <c r="C97" s="195"/>
      <c r="D97" s="195"/>
      <c r="E97" s="196"/>
      <c r="F97" s="83" t="s">
        <v>198</v>
      </c>
      <c r="G97" s="91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2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0.04</v>
      </c>
      <c r="AJ97" s="168"/>
      <c r="AK97" s="163">
        <f>SUM(G98:AG98)</f>
        <v>1.4</v>
      </c>
      <c r="AL97" s="164"/>
      <c r="AM97" s="156">
        <f>IF(AK97=0,0,BW117)</f>
        <v>14</v>
      </c>
      <c r="AN97" s="158">
        <f>AK97*AM97</f>
        <v>19.599999999999998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199</v>
      </c>
      <c r="G98" s="92">
        <f aca="true" t="shared" si="107" ref="G98:N98">IF(G97=0,"",завтракл*G97/1000)</f>
        <v>0.175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0.525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0.175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0.525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39</v>
      </c>
      <c r="B99" s="264"/>
      <c r="C99" s="264"/>
      <c r="D99" s="264"/>
      <c r="E99" s="265"/>
      <c r="F99" s="83" t="s">
        <v>198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199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147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40</v>
      </c>
      <c r="B101" s="195"/>
      <c r="C101" s="195"/>
      <c r="D101" s="195"/>
      <c r="E101" s="196"/>
      <c r="F101" s="83" t="s">
        <v>198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148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199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150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41</v>
      </c>
      <c r="B103" s="264"/>
      <c r="C103" s="264"/>
      <c r="D103" s="264"/>
      <c r="E103" s="265"/>
      <c r="F103" s="83" t="s">
        <v>198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199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42</v>
      </c>
      <c r="B105" s="195"/>
      <c r="C105" s="195"/>
      <c r="D105" s="195"/>
      <c r="E105" s="196"/>
      <c r="F105" s="83" t="s">
        <v>198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0.04</v>
      </c>
      <c r="AJ105" s="168"/>
      <c r="AK105" s="163">
        <f>SUM(G106:AG106)</f>
        <v>1.4</v>
      </c>
      <c r="AL105" s="164"/>
      <c r="AM105" s="156">
        <f>IF(AK105=0,0,CA117)</f>
        <v>51.5</v>
      </c>
      <c r="AN105" s="158">
        <f>AK105*AM105</f>
        <v>72.1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199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1.4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311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43</v>
      </c>
      <c r="B107" s="195"/>
      <c r="C107" s="195"/>
      <c r="D107" s="195"/>
      <c r="E107" s="196"/>
      <c r="F107" s="83" t="s">
        <v>198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0.012</v>
      </c>
      <c r="AJ107" s="168"/>
      <c r="AK107" s="163">
        <f>SUM(G108:AG108)</f>
        <v>0.42</v>
      </c>
      <c r="AL107" s="164"/>
      <c r="AM107" s="156">
        <f>IF(AK107=0,0,CB117)</f>
        <v>72</v>
      </c>
      <c r="AN107" s="158">
        <f>AK107*AM107</f>
        <v>30.24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199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0.42</v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243</v>
      </c>
      <c r="B109" s="264"/>
      <c r="C109" s="264"/>
      <c r="D109" s="264"/>
      <c r="E109" s="265"/>
      <c r="F109" s="83" t="s">
        <v>198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199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44</v>
      </c>
      <c r="B111" s="195"/>
      <c r="C111" s="195"/>
      <c r="D111" s="195"/>
      <c r="E111" s="196"/>
      <c r="F111" s="83" t="s">
        <v>198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</v>
      </c>
      <c r="AJ111" s="168"/>
      <c r="AK111" s="163">
        <f>SUM(G112:AG112)</f>
        <v>7</v>
      </c>
      <c r="AL111" s="164"/>
      <c r="AM111" s="156">
        <f>IF(AK111=0,0,CD117)</f>
        <v>24.8</v>
      </c>
      <c r="AN111" s="158">
        <f>AK111*AM111</f>
        <v>173.6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199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7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45</v>
      </c>
      <c r="B113" s="195"/>
      <c r="C113" s="195"/>
      <c r="D113" s="195"/>
      <c r="E113" s="196"/>
      <c r="F113" s="83" t="s">
        <v>198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199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46</v>
      </c>
      <c r="B115" s="195"/>
      <c r="C115" s="195"/>
      <c r="D115" s="195"/>
      <c r="E115" s="196"/>
      <c r="F115" s="83" t="s">
        <v>198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0.3</v>
      </c>
      <c r="AJ115" s="168"/>
      <c r="AK115" s="163">
        <f>SUM(G116:AG116)</f>
        <v>10.5</v>
      </c>
      <c r="AL115" s="164"/>
      <c r="AM115" s="156">
        <f>IF(AK115=0,0,CF117)</f>
        <v>16.9</v>
      </c>
      <c r="AN115" s="158">
        <f>AK115*AM115</f>
        <v>177.45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199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10.5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219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351</v>
      </c>
      <c r="B117" s="264"/>
      <c r="C117" s="264"/>
      <c r="D117" s="264"/>
      <c r="E117" s="265"/>
      <c r="F117" s="83" t="s">
        <v>198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199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14</v>
      </c>
      <c r="AS118" s="61" t="s">
        <v>7</v>
      </c>
      <c r="AT118" s="61" t="s">
        <v>15</v>
      </c>
      <c r="AU118" s="61" t="s">
        <v>256</v>
      </c>
      <c r="AV118" s="61" t="s">
        <v>16</v>
      </c>
      <c r="AW118" s="61" t="s">
        <v>354</v>
      </c>
      <c r="AX118" s="61" t="s">
        <v>18</v>
      </c>
      <c r="AY118" s="61" t="s">
        <v>257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135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344</v>
      </c>
      <c r="BU118" s="61" t="s">
        <v>0</v>
      </c>
      <c r="BV118" s="61" t="s">
        <v>264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243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336</v>
      </c>
      <c r="CI118" s="61" t="s">
        <v>48</v>
      </c>
      <c r="CJ118" s="61" t="s">
        <v>295</v>
      </c>
      <c r="CK118" s="61" t="s">
        <v>337</v>
      </c>
      <c r="CL118" s="61" t="s">
        <v>75</v>
      </c>
      <c r="CM118" s="61" t="s">
        <v>51</v>
      </c>
      <c r="CN118" s="61" t="s">
        <v>323</v>
      </c>
      <c r="CO118" s="61" t="s">
        <v>50</v>
      </c>
      <c r="CP118" s="61" t="s">
        <v>52</v>
      </c>
      <c r="CQ118" s="61" t="s">
        <v>221</v>
      </c>
      <c r="CR118" s="61" t="s">
        <v>222</v>
      </c>
      <c r="CS118" s="61" t="s">
        <v>355</v>
      </c>
      <c r="CT118" s="61" t="s">
        <v>350</v>
      </c>
      <c r="CU118" s="61" t="s">
        <v>327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316</v>
      </c>
      <c r="DE118" s="61"/>
      <c r="DF118" s="61" t="s">
        <v>228</v>
      </c>
      <c r="DG118" s="61" t="s">
        <v>353</v>
      </c>
      <c r="DH118" s="61" t="s">
        <v>104</v>
      </c>
      <c r="DI118" s="61" t="s">
        <v>116</v>
      </c>
      <c r="DJ118" s="61" t="s">
        <v>151</v>
      </c>
      <c r="DK118" s="61" t="s">
        <v>123</v>
      </c>
      <c r="DL118" s="61" t="s">
        <v>139</v>
      </c>
      <c r="DM118" s="61" t="s">
        <v>351</v>
      </c>
      <c r="DN118" s="61" t="s">
        <v>323</v>
      </c>
      <c r="DO118" s="61" t="s">
        <v>287</v>
      </c>
      <c r="DP118" s="61" t="s">
        <v>230</v>
      </c>
      <c r="DQ118" s="61" t="s">
        <v>315</v>
      </c>
      <c r="DR118" s="61" t="s">
        <v>230</v>
      </c>
      <c r="DS118" s="61" t="s">
        <v>315</v>
      </c>
      <c r="DT118" s="61"/>
      <c r="DU118" s="61"/>
      <c r="DV118" s="61"/>
      <c r="DW118" s="61"/>
      <c r="DX118" s="61" t="s">
        <v>255</v>
      </c>
      <c r="DY118" s="61" t="s">
        <v>289</v>
      </c>
    </row>
    <row r="119" spans="1:128" ht="30.75" customHeight="1">
      <c r="A119" s="195" t="s">
        <v>294</v>
      </c>
      <c r="B119" s="195"/>
      <c r="C119" s="195"/>
      <c r="D119" s="195"/>
      <c r="E119" s="196"/>
      <c r="F119" s="83" t="s">
        <v>198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262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199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362</v>
      </c>
      <c r="B121" s="264"/>
      <c r="C121" s="264"/>
      <c r="D121" s="264"/>
      <c r="E121" s="265"/>
      <c r="F121" s="83" t="s">
        <v>198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199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218</v>
      </c>
      <c r="CE122" s="97">
        <v>35</v>
      </c>
      <c r="DE122" s="61">
        <v>35</v>
      </c>
    </row>
    <row r="123" spans="1:43" ht="30.75" customHeight="1">
      <c r="A123" s="195" t="s">
        <v>255</v>
      </c>
      <c r="B123" s="195"/>
      <c r="C123" s="195"/>
      <c r="D123" s="195"/>
      <c r="E123" s="196"/>
      <c r="F123" s="83" t="s">
        <v>198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199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304</v>
      </c>
    </row>
    <row r="125" spans="1:109" ht="30.75" customHeight="1">
      <c r="A125" s="264" t="s">
        <v>47</v>
      </c>
      <c r="B125" s="264"/>
      <c r="C125" s="264"/>
      <c r="D125" s="264"/>
      <c r="E125" s="265"/>
      <c r="F125" s="83" t="s">
        <v>198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158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343.6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0.5876</v>
      </c>
      <c r="AJ125" s="168"/>
      <c r="AK125" s="163">
        <f>SUM(G126:AG126)</f>
        <v>20.566</v>
      </c>
      <c r="AL125" s="164"/>
      <c r="AM125" s="156">
        <f>IF(AK125=0,0,CG117)</f>
        <v>13.1</v>
      </c>
      <c r="AN125" s="158">
        <f>AK125*AM125</f>
        <v>269.4146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199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3.01</v>
      </c>
      <c r="P126" s="45">
        <f t="shared" si="150"/>
        <v>5.53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12.026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297</v>
      </c>
    </row>
    <row r="127" spans="1:109" ht="30.75" customHeight="1">
      <c r="A127" s="195" t="s">
        <v>336</v>
      </c>
      <c r="B127" s="195"/>
      <c r="C127" s="195"/>
      <c r="D127" s="195"/>
      <c r="E127" s="196"/>
      <c r="F127" s="83" t="s">
        <v>198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112.5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0.1525</v>
      </c>
      <c r="AJ127" s="168"/>
      <c r="AK127" s="163">
        <f>SUM(G128:AG128)</f>
        <v>5.3375</v>
      </c>
      <c r="AL127" s="164"/>
      <c r="AM127" s="156">
        <f>IF(AK127=0,0,CH117)</f>
        <v>6.9</v>
      </c>
      <c r="AN127" s="158">
        <f>AK127*AM127</f>
        <v>36.82875000000001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199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1.4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3.9375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48</v>
      </c>
      <c r="B129" s="264"/>
      <c r="C129" s="264"/>
      <c r="D129" s="264"/>
      <c r="E129" s="265"/>
      <c r="F129" s="83" t="s">
        <v>198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24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0.056</v>
      </c>
      <c r="AJ129" s="168"/>
      <c r="AK129" s="163">
        <f>SUM(G130:AG130)</f>
        <v>1.96</v>
      </c>
      <c r="AL129" s="164"/>
      <c r="AM129" s="156">
        <f>IF(AK129=0,0,CI117)</f>
        <v>10.5</v>
      </c>
      <c r="AN129" s="158">
        <f>AK129*AM129</f>
        <v>20.58</v>
      </c>
      <c r="AQ129" s="61" t="s">
        <v>229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199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0.49</v>
      </c>
      <c r="P130" s="45">
        <f t="shared" si="156"/>
        <v>0.84</v>
      </c>
      <c r="Q130" s="49">
        <f t="shared" si="156"/>
        <v>0.63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49</v>
      </c>
      <c r="B131" s="195"/>
      <c r="C131" s="195"/>
      <c r="D131" s="195"/>
      <c r="E131" s="196"/>
      <c r="F131" s="83" t="s">
        <v>198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v>10</v>
      </c>
      <c r="P131" s="35">
        <v>5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0.014999999999999998</v>
      </c>
      <c r="AJ131" s="168"/>
      <c r="AK131" s="163">
        <f>SUM(G132:AG132)</f>
        <v>0.5249999999999999</v>
      </c>
      <c r="AL131" s="164"/>
      <c r="AM131" s="156">
        <f>IF(AK131=0,0,CJ117)</f>
        <v>8</v>
      </c>
      <c r="AN131" s="158">
        <f>AK131*AM131</f>
        <v>4.199999999999999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199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0.35</v>
      </c>
      <c r="P132" s="46">
        <f t="shared" si="159"/>
        <v>0.175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338</v>
      </c>
      <c r="B133" s="264"/>
      <c r="C133" s="264"/>
      <c r="D133" s="264"/>
      <c r="E133" s="265"/>
      <c r="F133" s="83" t="s">
        <v>198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199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75</v>
      </c>
      <c r="B135" s="307"/>
      <c r="C135" s="307"/>
      <c r="D135" s="307"/>
      <c r="E135" s="307"/>
      <c r="F135" s="83" t="s">
        <v>198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101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0.101</v>
      </c>
      <c r="AJ135" s="168"/>
      <c r="AK135" s="163">
        <f>SUM(G136:AG136)</f>
        <v>3.535</v>
      </c>
      <c r="AL135" s="164"/>
      <c r="AM135" s="156">
        <f>IF(AK135=0,0,CL117)</f>
        <v>21.92</v>
      </c>
      <c r="AN135" s="158">
        <f>AK135*AM135</f>
        <v>77.48720000000002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199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3.535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50</v>
      </c>
      <c r="B137" s="264"/>
      <c r="C137" s="264"/>
      <c r="D137" s="264"/>
      <c r="E137" s="265"/>
      <c r="F137" s="83" t="s">
        <v>198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0.060000000000000005</v>
      </c>
      <c r="AJ137" s="168"/>
      <c r="AK137" s="163">
        <f>SUM(G138:AG138)</f>
        <v>2.1</v>
      </c>
      <c r="AL137" s="164"/>
      <c r="AM137" s="156">
        <f>IF(AK137=0,0,CO117)</f>
        <v>7</v>
      </c>
      <c r="AN137" s="158">
        <f>AK137*AM137</f>
        <v>14.700000000000001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199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2.1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306</v>
      </c>
    </row>
    <row r="139" spans="1:109" ht="30.75" customHeight="1">
      <c r="A139" s="248" t="s">
        <v>361</v>
      </c>
      <c r="B139" s="248"/>
      <c r="C139" s="248"/>
      <c r="D139" s="248"/>
      <c r="E139" s="249"/>
      <c r="F139" s="83" t="s">
        <v>198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306</v>
      </c>
    </row>
    <row r="140" spans="1:109" ht="30.75" customHeight="1">
      <c r="A140" s="248"/>
      <c r="B140" s="248"/>
      <c r="C140" s="248"/>
      <c r="D140" s="248"/>
      <c r="E140" s="249"/>
      <c r="F140" s="84" t="s">
        <v>199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254</v>
      </c>
      <c r="CK140">
        <v>100</v>
      </c>
      <c r="DE140" s="61">
        <v>100</v>
      </c>
    </row>
    <row r="141" spans="1:109" ht="30.75" customHeight="1">
      <c r="A141" s="264" t="s">
        <v>51</v>
      </c>
      <c r="B141" s="264"/>
      <c r="C141" s="264"/>
      <c r="D141" s="264"/>
      <c r="E141" s="265"/>
      <c r="F141" s="83" t="s">
        <v>198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v>1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0.002</v>
      </c>
      <c r="AJ141" s="168"/>
      <c r="AK141" s="163">
        <f>SUM(G142:AG142)</f>
        <v>0.07</v>
      </c>
      <c r="AL141" s="164"/>
      <c r="AM141" s="156">
        <f>IF(AK141=0,0,CM117)</f>
        <v>48.2</v>
      </c>
      <c r="AN141" s="158">
        <f>AK141*AM141</f>
        <v>3.3740000000000006</v>
      </c>
      <c r="AQ141" s="61" t="s">
        <v>256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199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0.035</v>
      </c>
      <c r="P142" s="45">
        <f t="shared" si="174"/>
        <v>0.035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257</v>
      </c>
      <c r="AY142">
        <v>200</v>
      </c>
      <c r="DE142" s="61">
        <v>200</v>
      </c>
    </row>
    <row r="143" spans="1:109" ht="30.75" customHeight="1">
      <c r="A143" s="195" t="s">
        <v>84</v>
      </c>
      <c r="B143" s="195"/>
      <c r="C143" s="195"/>
      <c r="D143" s="195"/>
      <c r="E143" s="196"/>
      <c r="F143" s="83" t="s">
        <v>198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297</v>
      </c>
    </row>
    <row r="144" spans="1:109" ht="30.75" customHeight="1">
      <c r="A144" s="195"/>
      <c r="B144" s="195"/>
      <c r="C144" s="195"/>
      <c r="D144" s="195"/>
      <c r="E144" s="196"/>
      <c r="F144" s="84" t="s">
        <v>199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52</v>
      </c>
      <c r="B145" s="264"/>
      <c r="C145" s="264"/>
      <c r="D145" s="264"/>
      <c r="E145" s="265"/>
      <c r="F145" s="83" t="s">
        <v>198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260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199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261</v>
      </c>
      <c r="CT146">
        <v>65</v>
      </c>
      <c r="DE146" s="61">
        <v>65</v>
      </c>
    </row>
    <row r="147" spans="1:109" ht="30.75" customHeight="1">
      <c r="A147" s="195" t="s">
        <v>53</v>
      </c>
      <c r="B147" s="195"/>
      <c r="C147" s="195"/>
      <c r="D147" s="195"/>
      <c r="E147" s="196"/>
      <c r="F147" s="83" t="s">
        <v>198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14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136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</v>
      </c>
      <c r="AJ147" s="168"/>
      <c r="AK147" s="163">
        <f>SUM(G148:AG148)</f>
        <v>15.75</v>
      </c>
      <c r="AL147" s="164"/>
      <c r="AM147" s="156">
        <f>IF(AK147=0,0,CQ117)</f>
        <v>11.04</v>
      </c>
      <c r="AN147" s="158">
        <f>AK147*AM147</f>
        <v>173.88</v>
      </c>
      <c r="AQ147" s="61" t="s">
        <v>327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199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3.5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7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  <v>0.49</v>
      </c>
      <c r="AB148" s="46">
        <f t="shared" si="184"/>
      </c>
      <c r="AC148" s="47">
        <f t="shared" si="184"/>
      </c>
      <c r="AD148" s="46">
        <f t="shared" si="184"/>
        <v>4.76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263</v>
      </c>
      <c r="DE148" s="61">
        <v>40</v>
      </c>
      <c r="DG148">
        <v>40</v>
      </c>
    </row>
    <row r="149" spans="1:109" ht="30.75" customHeight="1">
      <c r="A149" s="264" t="s">
        <v>54</v>
      </c>
      <c r="B149" s="264"/>
      <c r="C149" s="264"/>
      <c r="D149" s="264"/>
      <c r="E149" s="265"/>
      <c r="F149" s="83" t="s">
        <v>198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264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199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355</v>
      </c>
      <c r="B151" s="248"/>
      <c r="C151" s="248"/>
      <c r="D151" s="248"/>
      <c r="E151" s="249"/>
      <c r="F151" s="83" t="s">
        <v>198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199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350</v>
      </c>
      <c r="B153" s="264"/>
      <c r="C153" s="264"/>
      <c r="D153" s="264"/>
      <c r="E153" s="265"/>
      <c r="F153" s="71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327</v>
      </c>
      <c r="B155" s="195"/>
      <c r="C155" s="195"/>
      <c r="D155" s="195"/>
      <c r="E155" s="196"/>
      <c r="F155" s="71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199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271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56</v>
      </c>
      <c r="B157" s="264"/>
      <c r="C157" s="264"/>
      <c r="D157" s="264"/>
      <c r="E157" s="265"/>
      <c r="F157" s="83" t="s">
        <v>198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0.002</v>
      </c>
      <c r="AJ157" s="168"/>
      <c r="AK157" s="163">
        <f>SUM(G158:AG158)</f>
        <v>0.07</v>
      </c>
      <c r="AL157" s="164"/>
      <c r="AM157" s="156">
        <f>IF(AK157=0,0,CV117)</f>
        <v>145</v>
      </c>
      <c r="AN157" s="158">
        <f>AK157*AM157</f>
        <v>10.15</v>
      </c>
      <c r="AQ157" s="61" t="s">
        <v>272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199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0.07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55</v>
      </c>
      <c r="B159" s="195"/>
      <c r="C159" s="195"/>
      <c r="D159" s="195"/>
      <c r="E159" s="196"/>
      <c r="F159" s="83" t="s">
        <v>198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199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198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</v>
      </c>
      <c r="AJ161" s="168"/>
      <c r="AK161" s="163">
        <f>SUM(G162:AG162)</f>
        <v>0</v>
      </c>
      <c r="AL161" s="164"/>
      <c r="AM161" s="156">
        <f>IF(AK161=0,0,CX117)</f>
        <v>0</v>
      </c>
      <c r="AN161" s="158">
        <f>AK161*AM161</f>
        <v>0</v>
      </c>
      <c r="AQ161" s="61" t="s">
        <v>285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199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57</v>
      </c>
      <c r="B163" s="195"/>
      <c r="C163" s="195"/>
      <c r="D163" s="195"/>
      <c r="E163" s="196"/>
      <c r="F163" s="83" t="s">
        <v>198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0.35000000000000003</v>
      </c>
      <c r="AL163" s="164"/>
      <c r="AM163" s="156">
        <f>IF(AK163=0,0,CY117)</f>
        <v>6.33</v>
      </c>
      <c r="AN163" s="158">
        <f>AK163*AM163</f>
        <v>2.2155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199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58</v>
      </c>
      <c r="B165" s="264"/>
      <c r="C165" s="264"/>
      <c r="D165" s="264"/>
      <c r="E165" s="265"/>
      <c r="F165" s="83" t="s">
        <v>198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0.001</v>
      </c>
      <c r="AJ165" s="168"/>
      <c r="AK165" s="163">
        <f>SUM(G166:AG166)</f>
        <v>0.035</v>
      </c>
      <c r="AL165" s="164"/>
      <c r="AM165" s="156">
        <f>IF(AK165=0,0,CZ117)</f>
        <v>180</v>
      </c>
      <c r="AN165" s="158">
        <f>AK165*AM165</f>
        <v>6.300000000000001</v>
      </c>
      <c r="AQ165" s="61" t="s">
        <v>279</v>
      </c>
      <c r="AT165">
        <v>160</v>
      </c>
      <c r="CI165">
        <v>15</v>
      </c>
      <c r="CJ165">
        <v>15</v>
      </c>
      <c r="DE165" s="61" t="s">
        <v>305</v>
      </c>
    </row>
    <row r="166" spans="1:109" ht="30.75" customHeight="1">
      <c r="A166" s="262"/>
      <c r="B166" s="262"/>
      <c r="C166" s="262"/>
      <c r="D166" s="262"/>
      <c r="E166" s="263"/>
      <c r="F166" s="84" t="s">
        <v>199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0.035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280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59</v>
      </c>
      <c r="B167" s="195"/>
      <c r="C167" s="195"/>
      <c r="D167" s="195"/>
      <c r="E167" s="196"/>
      <c r="F167" s="83" t="s">
        <v>198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199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60</v>
      </c>
      <c r="B169" s="195"/>
      <c r="C169" s="195"/>
      <c r="D169" s="195"/>
      <c r="E169" s="196"/>
      <c r="F169" s="83" t="s">
        <v>198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199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61</v>
      </c>
      <c r="B171" s="195"/>
      <c r="C171" s="195"/>
      <c r="D171" s="195"/>
      <c r="E171" s="196"/>
      <c r="F171" s="83" t="s">
        <v>198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0.001</v>
      </c>
      <c r="AJ171" s="168"/>
      <c r="AK171" s="163">
        <f>SUM(G172:AG172)</f>
        <v>0.035</v>
      </c>
      <c r="AL171" s="164"/>
      <c r="AM171" s="156">
        <f>IF(AK171=0,0,DC117)</f>
        <v>86.67</v>
      </c>
      <c r="AN171" s="158">
        <f>AK171*AM171</f>
        <v>3.03345</v>
      </c>
      <c r="AQ171" s="107" t="s">
        <v>307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199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0.035</v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310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155</v>
      </c>
      <c r="B173" s="195"/>
      <c r="C173" s="195"/>
      <c r="D173" s="195"/>
      <c r="E173" s="196"/>
      <c r="F173" s="83" t="s">
        <v>198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199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312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156</v>
      </c>
      <c r="B175" s="248"/>
      <c r="C175" s="248"/>
      <c r="D175" s="248"/>
      <c r="E175" s="249"/>
      <c r="F175" s="83" t="s">
        <v>198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</v>
      </c>
      <c r="AL175" s="164"/>
      <c r="AM175" s="156">
        <f>IF(AK175=0,0,DI117)</f>
        <v>0</v>
      </c>
      <c r="AN175" s="158">
        <f>AK175*AM175</f>
        <v>0</v>
      </c>
      <c r="AQ175" s="61" t="s">
        <v>313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199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314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320</v>
      </c>
      <c r="B177" s="248"/>
      <c r="C177" s="248"/>
      <c r="D177" s="248"/>
      <c r="E177" s="249"/>
      <c r="F177" s="83" t="s">
        <v>198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v>15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v>10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0.025</v>
      </c>
      <c r="AJ177" s="168"/>
      <c r="AK177" s="163">
        <f>SUM(G178:AG178)</f>
        <v>0.875</v>
      </c>
      <c r="AL177" s="164"/>
      <c r="AM177" s="156">
        <v>69</v>
      </c>
      <c r="AN177" s="158">
        <f>AK177*AM177</f>
        <v>60.375</v>
      </c>
      <c r="AQ177" s="61" t="s">
        <v>316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199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  <v>0.525</v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  <v>0.35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255</v>
      </c>
      <c r="DE178" s="61">
        <v>2</v>
      </c>
      <c r="DX178">
        <v>2</v>
      </c>
    </row>
    <row r="179" spans="1:121" ht="30.75" customHeight="1">
      <c r="A179" s="313" t="s">
        <v>318</v>
      </c>
      <c r="B179" s="314"/>
      <c r="C179" s="314"/>
      <c r="D179" s="314"/>
      <c r="E179" s="315"/>
      <c r="F179" s="86" t="s">
        <v>198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317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199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321</v>
      </c>
      <c r="AZ180">
        <v>7</v>
      </c>
      <c r="BD180">
        <v>32</v>
      </c>
      <c r="CG180">
        <v>240</v>
      </c>
      <c r="DE180" s="108" t="s">
        <v>298</v>
      </c>
    </row>
    <row r="181" spans="1:113" ht="30.75" customHeight="1">
      <c r="A181" s="261" t="s">
        <v>359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210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284</v>
      </c>
      <c r="AI181" s="60"/>
      <c r="AJ181" s="60"/>
      <c r="AK181" s="60"/>
      <c r="AL181" s="60"/>
      <c r="AM181" s="155">
        <f>SUM(AN25:AN178)</f>
        <v>2981.1529999999993</v>
      </c>
      <c r="AN181" s="155"/>
      <c r="AQ181" s="61" t="s">
        <v>324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325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211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326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327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328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329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330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331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332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335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339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340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341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342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343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345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346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347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348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349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352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356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357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358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212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213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214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2020-10-05T06:48:49Z</cp:lastPrinted>
  <dcterms:created xsi:type="dcterms:W3CDTF">1996-10-08T23:32:33Z</dcterms:created>
  <dcterms:modified xsi:type="dcterms:W3CDTF">2020-10-06T04:41:31Z</dcterms:modified>
  <cp:category/>
  <cp:version/>
  <cp:contentType/>
  <cp:contentStatus/>
</cp:coreProperties>
</file>